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rofiles.eclient.wa.lcl\desprofile$\GwenM\desktop\"/>
    </mc:Choice>
  </mc:AlternateContent>
  <bookViews>
    <workbookView xWindow="0" yWindow="30" windowWidth="15600" windowHeight="9795"/>
  </bookViews>
  <sheets>
    <sheet name="Risk Register" sheetId="1" r:id="rId1"/>
    <sheet name="Impact and Severity Scales" sheetId="2" r:id="rId2"/>
    <sheet name="Sheet3" sheetId="3" r:id="rId3"/>
  </sheets>
  <definedNames>
    <definedName name="_xlnm.Print_Area" localSheetId="0">'Risk Register'!$B$1:$O$18</definedName>
    <definedName name="_xlnm.Print_Titles" localSheetId="0">'Risk Register'!$1:$1</definedName>
  </definedNames>
  <calcPr calcId="162913"/>
</workbook>
</file>

<file path=xl/calcChain.xml><?xml version="1.0" encoding="utf-8"?>
<calcChain xmlns="http://schemas.openxmlformats.org/spreadsheetml/2006/main">
  <c r="G25" i="1" l="1"/>
  <c r="G13" i="1"/>
  <c r="G14" i="1"/>
  <c r="G4" i="1"/>
  <c r="G21" i="1"/>
  <c r="G3" i="1"/>
  <c r="G8" i="1"/>
  <c r="G16" i="1"/>
  <c r="G5" i="1"/>
  <c r="G26" i="1" l="1"/>
  <c r="G19" i="1"/>
  <c r="G22" i="1"/>
  <c r="G27" i="1"/>
  <c r="G24" i="1"/>
  <c r="G17" i="1"/>
  <c r="G6" i="1"/>
  <c r="G7" i="1"/>
  <c r="G9" i="1"/>
  <c r="G10" i="1"/>
  <c r="G18" i="1"/>
  <c r="G20" i="1"/>
  <c r="G11" i="1"/>
  <c r="G23" i="1"/>
  <c r="G12" i="1"/>
  <c r="G15" i="1"/>
  <c r="G2" i="1"/>
  <c r="J22" i="2" l="1"/>
  <c r="I22" i="2"/>
  <c r="H22" i="2"/>
  <c r="G22" i="2"/>
  <c r="F22" i="2"/>
  <c r="J23" i="2"/>
  <c r="I23" i="2"/>
  <c r="H23" i="2"/>
  <c r="G23" i="2"/>
  <c r="F23" i="2"/>
  <c r="J24" i="2"/>
  <c r="I24" i="2"/>
  <c r="H24" i="2"/>
  <c r="G24" i="2"/>
  <c r="F24" i="2"/>
  <c r="F25" i="2"/>
  <c r="J25" i="2"/>
  <c r="I25" i="2"/>
  <c r="H25" i="2"/>
  <c r="G25" i="2"/>
  <c r="J26" i="2"/>
  <c r="I26" i="2"/>
  <c r="H26" i="2"/>
  <c r="G26" i="2"/>
  <c r="F26" i="2"/>
</calcChain>
</file>

<file path=xl/sharedStrings.xml><?xml version="1.0" encoding="utf-8"?>
<sst xmlns="http://schemas.openxmlformats.org/spreadsheetml/2006/main" count="168" uniqueCount="110">
  <si>
    <t>Risk Impact</t>
  </si>
  <si>
    <t>Risk Likelihood</t>
  </si>
  <si>
    <t>Strategic Objective</t>
  </si>
  <si>
    <t>Risk Category</t>
  </si>
  <si>
    <t>Operational</t>
  </si>
  <si>
    <t>Daily</t>
  </si>
  <si>
    <t>Reputation</t>
  </si>
  <si>
    <t>Health/Safety</t>
  </si>
  <si>
    <t>Strategic objective</t>
  </si>
  <si>
    <t>Complete or long-term loss of ability to complete mission-critical functions, provide essential services</t>
  </si>
  <si>
    <t>Substantial adverse impact on ability to complete mission-critical functions, provide essential services</t>
  </si>
  <si>
    <t>Short-term impact on services, may require adaptation to maintain services</t>
  </si>
  <si>
    <t>Little or no impact to essential services</t>
  </si>
  <si>
    <t>Complete failure to achieve a critical strategic objective or executive priority</t>
  </si>
  <si>
    <t>Substantial adverse impact on ability to achieve a critical strategic objective or executive priority</t>
  </si>
  <si>
    <t>Completion of strategic objective is delayed</t>
  </si>
  <si>
    <t xml:space="preserve">Creates significant, potentially long-term challenges to the agency’s ability to fund essential services and mission critical activities. </t>
  </si>
  <si>
    <t>Financial impact requires significant changes to financial expectations and/or funding for essential services and mission critical activities.</t>
  </si>
  <si>
    <t>Financial impact requires adaptation in order to maintain services</t>
  </si>
  <si>
    <t>Financial impact, if any, can be integrated into existing budget constraints, with minimal disruption</t>
  </si>
  <si>
    <t>Penalties for noncompliance create significant impairment to essential services and mission critical activities. May include criminal prosecution or large fines.</t>
  </si>
  <si>
    <t>Penalties jeopardize essential services, result in audit findings or fines.</t>
  </si>
  <si>
    <t>Penalties impact operations but agency is still able to provide essential services</t>
  </si>
  <si>
    <t>Penalties are minor or nil, no significant disruption to services or operations</t>
  </si>
  <si>
    <t>National media interest; significantly jeopardizes perceptions of agency and erodes stakeholder confidence and employee morale</t>
  </si>
  <si>
    <t>High local media interest; adversely impacts stakeholder confidence, and perceptions of agency</t>
  </si>
  <si>
    <t>Substantiated, public embarrassment, some media interest, impacts a segment of stakeholders</t>
  </si>
  <si>
    <t>Unsubstantiated, little or no impact, low profile, no media interest</t>
  </si>
  <si>
    <t>Lives are lost and/or there is catastrophic damage to buildings, infrastructure, etc.</t>
  </si>
  <si>
    <t>People are seriously injured and/or there is significant property damage</t>
  </si>
  <si>
    <t xml:space="preserve">People sustain some injuries and/or some property damage occurs </t>
  </si>
  <si>
    <t>People sustain very minor injuries or very minor property damage occurs</t>
  </si>
  <si>
    <t>Type of Risk</t>
  </si>
  <si>
    <t xml:space="preserve">Financial </t>
  </si>
  <si>
    <t>Likelihood Scale</t>
  </si>
  <si>
    <t>May occur only during exceptional circumstances</t>
  </si>
  <si>
    <t>Risk Treatment (Check treatment type and briefly describe)</t>
  </si>
  <si>
    <t>How will we know if treatment was successful (specific measures)</t>
  </si>
  <si>
    <t>Target Date</t>
  </si>
  <si>
    <t>Person Responsible</t>
  </si>
  <si>
    <t>Status</t>
  </si>
  <si>
    <t>____ Avoid
____ Accept and monitor
____ Reduce frequency/impact
____ Transfer</t>
  </si>
  <si>
    <t>Risk Rating</t>
  </si>
  <si>
    <t>Minor disruption of capacity to achieve a critical strategic objective or fulfill an executive priority</t>
  </si>
  <si>
    <t>Financial impact can be integrated into existing budget constraints</t>
  </si>
  <si>
    <t>Minor recoverable disruption of an essential service capacity to function correctly and on schedule</t>
  </si>
  <si>
    <t>Penalties for noncompliance are meaningful, buthave limited impact</t>
  </si>
  <si>
    <t>Subtantiated, low impact, low news profile minor adverse impact</t>
  </si>
  <si>
    <t>Minimal or no injuries, property damage</t>
  </si>
  <si>
    <t>HEAT MAP</t>
  </si>
  <si>
    <t>Insignificant</t>
  </si>
  <si>
    <t>Minor</t>
  </si>
  <si>
    <t>Significant</t>
  </si>
  <si>
    <t>Major</t>
  </si>
  <si>
    <t>Severe</t>
  </si>
  <si>
    <t>Impact Scale Summary</t>
  </si>
  <si>
    <t>Impact Scale Examples</t>
  </si>
  <si>
    <t>Consequence</t>
  </si>
  <si>
    <t>How severe could the outcomes be if the risk event occurred?</t>
  </si>
  <si>
    <r>
      <t xml:space="preserve">Likelihood
</t>
    </r>
    <r>
      <rPr>
        <sz val="9"/>
        <color theme="1"/>
        <rFont val="Calibri"/>
        <family val="2"/>
        <scheme val="minor"/>
      </rPr>
      <t>What is the chance of the risk occurring?</t>
    </r>
  </si>
  <si>
    <t>Certain</t>
  </si>
  <si>
    <t>Very likely</t>
  </si>
  <si>
    <t>Somewhat likely</t>
  </si>
  <si>
    <t>Unlikely</t>
  </si>
  <si>
    <t>Legal/ Compliance</t>
  </si>
  <si>
    <t>Strategic/ Agency Performance</t>
  </si>
  <si>
    <t>Catastrophic</t>
  </si>
  <si>
    <t>Rare</t>
  </si>
  <si>
    <t>Risk (Potential exposure or occurrence and potential outcome)</t>
  </si>
  <si>
    <t>Financial</t>
  </si>
  <si>
    <t>Reputational</t>
  </si>
  <si>
    <t>Health / Safety</t>
  </si>
  <si>
    <t>Compliance / Legal</t>
  </si>
  <si>
    <t>Current Controls</t>
  </si>
  <si>
    <t xml:space="preserve">Gap Analysis (Are current controls working to prevent or lessen the frequency /impact of the risk? </t>
  </si>
  <si>
    <t>Environmental</t>
  </si>
  <si>
    <t>Very likely to affect the agency in the next 3 years (&gt;50%)</t>
  </si>
  <si>
    <t>Somewhat likely to affect the agency in the next 3 years (50/50)</t>
  </si>
  <si>
    <t>Unlikely to affect the agency in the next 3 years (&lt;50%)</t>
  </si>
  <si>
    <t>Certain to affect the agency in the next 3 years</t>
  </si>
  <si>
    <t>If we don’t have a consistent funding stream, layoffs could happen</t>
  </si>
  <si>
    <t>If Step M is missed for 1.5 years, it has a big financial impact</t>
  </si>
  <si>
    <t>If federal funding disappears, it causes major reductions in our budget</t>
  </si>
  <si>
    <t>If vendor fails its obligations, time and money could be lost</t>
  </si>
  <si>
    <t>If small and attractive items disappear, it could cause replacement costs and reputational issues.</t>
  </si>
  <si>
    <t>Risk #</t>
  </si>
  <si>
    <t>If we deny increased benefits, volunteers won't  see long term benefit of staying with the Department.</t>
  </si>
  <si>
    <t>If we don’t update our current database, Department personnel and staff will have increased frustration with workloads.</t>
  </si>
  <si>
    <t>If mediators are not neutral, they could lose credibility.</t>
  </si>
  <si>
    <t>If mediators don’t respond quickly to threats of school district strikes, they could get bad press, negative Governor interest and lose credibility.</t>
  </si>
  <si>
    <t>If management doesn’t handle internal complaints quickly, formal lawsuits and complaints can be filed.</t>
  </si>
  <si>
    <t xml:space="preserve"> If we don’t not have funding, we cannot hold meetings, maintain staff, have office space, and it will impact critical confirmation projects affecting water quality and habitat</t>
  </si>
  <si>
    <t>If a natural disaster occurs, we won't  have a place to do business or cash flow to conduct business</t>
  </si>
  <si>
    <t>If our employees are all remotely located, we won't  have public access</t>
  </si>
  <si>
    <t>If our key staff are lost, it will impact agency's ability to meet any of their goals</t>
  </si>
  <si>
    <t>If we don’t maintain inventory of records, equipment could be stolen or lost</t>
  </si>
  <si>
    <t>If we don’t have proper encryption in place, confidential data will be easily accessible</t>
  </si>
  <si>
    <t>If we don’t have a way of tracking accounts receivable, we may not receive money owed to us</t>
  </si>
  <si>
    <t>If we don't secure employee medical files, we could be subject to a HIPAA violations</t>
  </si>
  <si>
    <t>If polices or procedures are not in place, employees may violate state or federal laws.</t>
  </si>
  <si>
    <t>Employment</t>
  </si>
  <si>
    <t xml:space="preserve"> If sexual harassment or discrimination occurs, it could lead to litigation, negative press, or a strained work environment</t>
  </si>
  <si>
    <t>Strategic / Agency Performance</t>
  </si>
  <si>
    <t>Frequency</t>
  </si>
  <si>
    <t xml:space="preserve"> If there is turnover in key positions, it could lead to lack of institutional memory, extended transition periods and slower or low output</t>
  </si>
  <si>
    <t>Lack of teleworking or flexible work options could lead to the inability to recruit, delay in project completion and slower/lower output</t>
  </si>
  <si>
    <t>If sidewalks are icy, people could fall</t>
  </si>
  <si>
    <t>If we have unsecured facilities, an active shooter could get in</t>
  </si>
  <si>
    <t>If people don't get adequate rest, accidents can happen while driving</t>
  </si>
  <si>
    <t>If file cabinets are left open or things are not secured to the walls, it could cause injury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</si>
</sst>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2" fillId="0" borderId="0" xfId="0" applyFont="1" applyBorder="1" applyAlignment="1">
      <alignment vertical="center" wrapText="1"/>
    </xf>
    <xf numFmtId="0" fontId="0" fillId="0" borderId="0" xfId="0" applyBorder="1" applyAlignment="1">
      <alignment wrapText="1"/>
    </xf>
    <xf numFmtId="0" fontId="0" fillId="0" borderId="0" xfId="0"/>
    <xf numFmtId="0" fontId="0" fillId="0" borderId="0" xfId="0"/>
    <xf numFmtId="0" fontId="0" fillId="0" borderId="1" xfId="0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horizontal="center" wrapText="1"/>
    </xf>
    <xf numFmtId="0" fontId="0" fillId="0" borderId="1" xfId="0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horizontal="center" wrapText="1"/>
    </xf>
    <xf numFmtId="0" fontId="0" fillId="0" borderId="1" xfId="0" applyFill="1" applyBorder="1" applyAlignment="1">
      <alignment horizontal="center"/>
    </xf>
    <xf numFmtId="0" fontId="0" fillId="0" borderId="1" xfId="0" applyBorder="1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0" fillId="0" borderId="0" xfId="0" applyBorder="1"/>
    <xf numFmtId="0" fontId="3" fillId="0" borderId="1" xfId="0" applyFont="1" applyBorder="1" applyAlignment="1">
      <alignment horizontal="center"/>
    </xf>
    <xf numFmtId="0" fontId="5" fillId="0" borderId="1" xfId="0" applyFont="1" applyBorder="1"/>
    <xf numFmtId="0" fontId="0" fillId="0" borderId="2" xfId="0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2" xfId="0" applyFont="1" applyBorder="1" applyAlignment="1">
      <alignment vertical="center" wrapText="1"/>
    </xf>
    <xf numFmtId="0" fontId="1" fillId="0" borderId="3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 wrapText="1"/>
    </xf>
    <xf numFmtId="0" fontId="0" fillId="4" borderId="10" xfId="0" applyFill="1" applyBorder="1" applyAlignment="1">
      <alignment wrapText="1"/>
    </xf>
    <xf numFmtId="0" fontId="2" fillId="4" borderId="10" xfId="0" applyFont="1" applyFill="1" applyBorder="1" applyAlignment="1">
      <alignment wrapText="1"/>
    </xf>
    <xf numFmtId="0" fontId="2" fillId="4" borderId="10" xfId="0" applyFont="1" applyFill="1" applyBorder="1" applyAlignment="1">
      <alignment vertical="center" wrapText="1"/>
    </xf>
    <xf numFmtId="0" fontId="2" fillId="4" borderId="11" xfId="0" applyFont="1" applyFill="1" applyBorder="1" applyAlignment="1">
      <alignment wrapText="1"/>
    </xf>
    <xf numFmtId="0" fontId="1" fillId="3" borderId="2" xfId="0" applyFont="1" applyFill="1" applyBorder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 wrapText="1"/>
    </xf>
    <xf numFmtId="0" fontId="2" fillId="0" borderId="0" xfId="0" applyFont="1" applyFill="1" applyBorder="1" applyAlignment="1">
      <alignment wrapText="1"/>
    </xf>
    <xf numFmtId="0" fontId="2" fillId="0" borderId="1" xfId="0" applyFont="1" applyBorder="1" applyAlignment="1">
      <alignment horizontal="left" wrapText="1"/>
    </xf>
    <xf numFmtId="2" fontId="1" fillId="3" borderId="1" xfId="0" applyNumberFormat="1" applyFont="1" applyFill="1" applyBorder="1" applyAlignment="1">
      <alignment horizontal="center" wrapText="1"/>
    </xf>
    <xf numFmtId="2" fontId="1" fillId="0" borderId="1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4" fillId="3" borderId="1" xfId="0" applyFont="1" applyFill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0" fillId="0" borderId="0" xfId="0" applyFill="1" applyBorder="1"/>
    <xf numFmtId="0" fontId="0" fillId="0" borderId="9" xfId="0" applyBorder="1" applyAlignment="1">
      <alignment wrapText="1"/>
    </xf>
    <xf numFmtId="0" fontId="2" fillId="0" borderId="9" xfId="0" applyFont="1" applyBorder="1" applyAlignment="1">
      <alignment horizontal="left" wrapText="1"/>
    </xf>
    <xf numFmtId="0" fontId="0" fillId="0" borderId="9" xfId="0" applyBorder="1"/>
    <xf numFmtId="2" fontId="1" fillId="0" borderId="9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3" fillId="0" borderId="9" xfId="0" applyFont="1" applyBorder="1" applyAlignment="1">
      <alignment vertical="top" wrapText="1"/>
    </xf>
    <xf numFmtId="0" fontId="0" fillId="0" borderId="9" xfId="0" applyBorder="1" applyAlignment="1">
      <alignment horizontal="center" wrapText="1"/>
    </xf>
    <xf numFmtId="0" fontId="0" fillId="0" borderId="9" xfId="0" applyBorder="1" applyAlignment="1">
      <alignment horizontal="center"/>
    </xf>
    <xf numFmtId="0" fontId="0" fillId="0" borderId="1" xfId="0" applyFill="1" applyBorder="1"/>
    <xf numFmtId="0" fontId="7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left" wrapText="1"/>
    </xf>
    <xf numFmtId="0" fontId="1" fillId="3" borderId="2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center" wrapText="1"/>
    </xf>
    <xf numFmtId="0" fontId="1" fillId="2" borderId="12" xfId="0" applyFont="1" applyFill="1" applyBorder="1" applyAlignment="1">
      <alignment horizontal="left" wrapText="1"/>
    </xf>
    <xf numFmtId="0" fontId="1" fillId="2" borderId="13" xfId="0" applyFont="1" applyFill="1" applyBorder="1" applyAlignment="1">
      <alignment horizontal="left" wrapText="1"/>
    </xf>
    <xf numFmtId="0" fontId="1" fillId="2" borderId="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0" borderId="0" xfId="0" applyFont="1" applyBorder="1" applyAlignment="1">
      <alignment horizontal="center" textRotation="90" wrapText="1"/>
    </xf>
    <xf numFmtId="0" fontId="1" fillId="0" borderId="8" xfId="0" applyFont="1" applyBorder="1" applyAlignment="1">
      <alignment horizontal="center" textRotation="90" wrapText="1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/>
    </xf>
  </cellXfs>
  <cellStyles count="1">
    <cellStyle name="Normal" xfId="0" builtinId="0"/>
  </cellStyles>
  <dxfs count="5">
    <dxf>
      <font>
        <b/>
        <i val="0"/>
      </font>
      <fill>
        <patternFill>
          <bgColor theme="5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499984740745262"/>
  </sheetPr>
  <dimension ref="A1:Z27"/>
  <sheetViews>
    <sheetView tabSelected="1" workbookViewId="0">
      <selection activeCell="H2" sqref="H2"/>
    </sheetView>
  </sheetViews>
  <sheetFormatPr defaultRowHeight="15" x14ac:dyDescent="0.25"/>
  <cols>
    <col min="1" max="1" width="8.85546875" style="6"/>
    <col min="2" max="2" width="24.5703125" style="1" customWidth="1"/>
    <col min="3" max="3" width="24" style="46" customWidth="1"/>
    <col min="4" max="4" width="14.85546875" style="1" customWidth="1"/>
    <col min="5" max="5" width="11.42578125" customWidth="1"/>
    <col min="6" max="6" width="6.7109375" customWidth="1"/>
    <col min="7" max="7" width="6.28515625" style="44" customWidth="1"/>
    <col min="8" max="8" width="15" style="21" customWidth="1"/>
    <col min="9" max="9" width="23.7109375" style="21" customWidth="1"/>
    <col min="10" max="10" width="26.140625" style="6" customWidth="1"/>
    <col min="11" max="11" width="36.140625" style="6" customWidth="1"/>
    <col min="12" max="12" width="15.7109375" style="6" customWidth="1"/>
    <col min="13" max="13" width="8.5703125" style="6" customWidth="1"/>
    <col min="14" max="14" width="11.7109375" style="6" customWidth="1"/>
    <col min="15" max="15" width="11.5703125" style="5" customWidth="1"/>
    <col min="16" max="16" width="40.7109375" customWidth="1"/>
    <col min="17" max="17" width="10.28515625" customWidth="1"/>
    <col min="18" max="18" width="12.42578125" customWidth="1"/>
    <col min="19" max="19" width="14.85546875" customWidth="1"/>
    <col min="22" max="22" width="26.28515625" bestFit="1" customWidth="1"/>
    <col min="23" max="23" width="10.28515625" bestFit="1" customWidth="1"/>
    <col min="24" max="24" width="13.140625" bestFit="1" customWidth="1"/>
    <col min="26" max="26" width="87.85546875" customWidth="1"/>
  </cols>
  <sheetData>
    <row r="1" spans="1:26" s="2" customFormat="1" ht="90" x14ac:dyDescent="0.25">
      <c r="A1" s="2" t="s">
        <v>85</v>
      </c>
      <c r="B1" s="9" t="s">
        <v>2</v>
      </c>
      <c r="C1" s="45" t="s">
        <v>68</v>
      </c>
      <c r="D1" s="9" t="s">
        <v>3</v>
      </c>
      <c r="E1" s="9" t="s">
        <v>1</v>
      </c>
      <c r="F1" s="9" t="s">
        <v>0</v>
      </c>
      <c r="G1" s="42" t="s">
        <v>42</v>
      </c>
      <c r="H1" s="35" t="s">
        <v>73</v>
      </c>
      <c r="I1" s="35" t="s">
        <v>74</v>
      </c>
      <c r="J1" s="59" t="s">
        <v>36</v>
      </c>
      <c r="K1" s="60"/>
      <c r="L1" s="9" t="s">
        <v>37</v>
      </c>
      <c r="M1" s="8" t="s">
        <v>38</v>
      </c>
      <c r="N1" s="8" t="s">
        <v>39</v>
      </c>
      <c r="O1" s="8" t="s">
        <v>40</v>
      </c>
    </row>
    <row r="2" spans="1:26" ht="48" x14ac:dyDescent="0.25">
      <c r="A2" s="6">
        <v>1</v>
      </c>
      <c r="B2" s="7"/>
      <c r="C2" s="58" t="s">
        <v>80</v>
      </c>
      <c r="D2" s="7" t="s">
        <v>69</v>
      </c>
      <c r="E2" s="19">
        <v>4.08</v>
      </c>
      <c r="F2" s="19">
        <v>4.25</v>
      </c>
      <c r="G2" s="43">
        <f t="shared" ref="G2:G27" si="0">E2*F2</f>
        <v>17.34</v>
      </c>
      <c r="H2" s="20"/>
      <c r="I2" s="20"/>
      <c r="J2" s="11" t="s">
        <v>41</v>
      </c>
      <c r="K2" s="7"/>
      <c r="L2" s="7"/>
      <c r="M2" s="12"/>
      <c r="N2" s="13"/>
      <c r="O2" s="13"/>
      <c r="P2" s="5"/>
      <c r="Q2" s="5"/>
      <c r="R2" s="5"/>
      <c r="S2" s="5"/>
      <c r="T2" s="5"/>
    </row>
    <row r="3" spans="1:26" ht="77.25" x14ac:dyDescent="0.25">
      <c r="A3" s="47">
        <v>21</v>
      </c>
      <c r="B3" s="7"/>
      <c r="C3" s="41" t="s">
        <v>104</v>
      </c>
      <c r="D3" s="7" t="s">
        <v>100</v>
      </c>
      <c r="E3" s="19">
        <v>3.92</v>
      </c>
      <c r="F3" s="19">
        <v>4.17</v>
      </c>
      <c r="G3" s="43">
        <f t="shared" si="0"/>
        <v>16.346399999999999</v>
      </c>
      <c r="H3" s="20"/>
      <c r="I3" s="20"/>
      <c r="J3" s="11" t="s">
        <v>41</v>
      </c>
      <c r="K3" s="19"/>
      <c r="L3" s="19"/>
      <c r="M3" s="19"/>
      <c r="N3" s="19"/>
      <c r="O3" s="19"/>
      <c r="P3" s="5"/>
      <c r="Q3" s="5"/>
      <c r="R3" s="5"/>
      <c r="S3" s="5"/>
      <c r="T3" s="5"/>
      <c r="V3" t="s">
        <v>71</v>
      </c>
      <c r="W3">
        <v>1</v>
      </c>
      <c r="X3">
        <v>1</v>
      </c>
      <c r="Z3" s="1"/>
    </row>
    <row r="4" spans="1:26" ht="48" x14ac:dyDescent="0.25">
      <c r="A4" s="47">
        <v>23</v>
      </c>
      <c r="B4" s="7"/>
      <c r="C4" s="41" t="s">
        <v>106</v>
      </c>
      <c r="D4" s="7" t="s">
        <v>71</v>
      </c>
      <c r="E4" s="19">
        <v>4</v>
      </c>
      <c r="F4" s="19">
        <v>4</v>
      </c>
      <c r="G4" s="43">
        <f t="shared" si="0"/>
        <v>16</v>
      </c>
      <c r="H4" s="20"/>
      <c r="I4" s="20"/>
      <c r="J4" s="11" t="s">
        <v>41</v>
      </c>
      <c r="K4" s="19"/>
      <c r="L4" s="19"/>
      <c r="M4" s="19"/>
      <c r="N4" s="19"/>
      <c r="O4" s="19"/>
      <c r="P4" s="5"/>
      <c r="Q4" s="5"/>
      <c r="R4" s="5"/>
      <c r="S4" s="5"/>
      <c r="T4" s="5"/>
      <c r="V4" t="s">
        <v>100</v>
      </c>
    </row>
    <row r="5" spans="1:26" ht="51.75" x14ac:dyDescent="0.25">
      <c r="A5" s="23">
        <v>18</v>
      </c>
      <c r="B5" s="7"/>
      <c r="C5" s="41" t="s">
        <v>98</v>
      </c>
      <c r="D5" s="7" t="s">
        <v>72</v>
      </c>
      <c r="E5" s="56">
        <v>3.5</v>
      </c>
      <c r="F5" s="56">
        <v>4.5</v>
      </c>
      <c r="G5" s="43">
        <f t="shared" si="0"/>
        <v>15.75</v>
      </c>
      <c r="H5" s="20"/>
      <c r="I5" s="20"/>
      <c r="J5" s="11" t="s">
        <v>41</v>
      </c>
      <c r="K5" s="19"/>
      <c r="L5" s="19"/>
      <c r="M5" s="19"/>
      <c r="N5" s="19"/>
      <c r="O5" s="19"/>
      <c r="P5" s="5"/>
      <c r="Q5" s="5"/>
      <c r="R5" s="5"/>
      <c r="S5" s="5"/>
      <c r="T5" s="5"/>
      <c r="V5" t="s">
        <v>69</v>
      </c>
      <c r="W5">
        <v>4</v>
      </c>
      <c r="X5">
        <v>4</v>
      </c>
      <c r="Z5" s="1"/>
    </row>
    <row r="6" spans="1:26" ht="48" x14ac:dyDescent="0.25">
      <c r="A6" s="6">
        <v>8</v>
      </c>
      <c r="B6" s="7"/>
      <c r="C6" s="41" t="s">
        <v>88</v>
      </c>
      <c r="D6" s="7" t="s">
        <v>70</v>
      </c>
      <c r="E6" s="19">
        <v>3.67</v>
      </c>
      <c r="F6" s="19">
        <v>4.25</v>
      </c>
      <c r="G6" s="43">
        <f t="shared" si="0"/>
        <v>15.5975</v>
      </c>
      <c r="H6" s="20"/>
      <c r="I6" s="20"/>
      <c r="J6" s="11" t="s">
        <v>41</v>
      </c>
      <c r="K6" s="7"/>
      <c r="L6" s="7"/>
      <c r="M6" s="12"/>
      <c r="N6" s="13"/>
      <c r="O6" s="13"/>
      <c r="P6" s="5"/>
      <c r="Q6" s="5"/>
      <c r="R6" s="5"/>
      <c r="S6" s="5"/>
      <c r="T6" s="5"/>
    </row>
    <row r="7" spans="1:26" ht="77.25" x14ac:dyDescent="0.25">
      <c r="A7" s="6">
        <v>9</v>
      </c>
      <c r="B7" s="7"/>
      <c r="C7" s="41" t="s">
        <v>89</v>
      </c>
      <c r="D7" s="7" t="s">
        <v>70</v>
      </c>
      <c r="E7" s="19">
        <v>3.83</v>
      </c>
      <c r="F7" s="19">
        <v>4</v>
      </c>
      <c r="G7" s="43">
        <f t="shared" si="0"/>
        <v>15.32</v>
      </c>
      <c r="H7" s="20"/>
      <c r="I7" s="20"/>
      <c r="J7" s="15" t="s">
        <v>41</v>
      </c>
      <c r="K7" s="16"/>
      <c r="L7" s="16"/>
      <c r="M7" s="17"/>
      <c r="N7" s="13"/>
      <c r="O7" s="13"/>
      <c r="P7" s="5"/>
      <c r="Q7" s="5"/>
      <c r="R7" s="5"/>
      <c r="S7" s="5"/>
      <c r="T7" s="5"/>
    </row>
    <row r="8" spans="1:26" ht="64.5" x14ac:dyDescent="0.25">
      <c r="A8" s="47">
        <v>20</v>
      </c>
      <c r="B8" s="7"/>
      <c r="C8" s="41" t="s">
        <v>101</v>
      </c>
      <c r="D8" s="7" t="s">
        <v>100</v>
      </c>
      <c r="E8" s="56">
        <v>3.5</v>
      </c>
      <c r="F8" s="56">
        <v>4.33</v>
      </c>
      <c r="G8" s="43">
        <f t="shared" si="0"/>
        <v>15.155000000000001</v>
      </c>
      <c r="H8" s="20"/>
      <c r="I8" s="20"/>
      <c r="J8" s="19"/>
      <c r="K8" s="19"/>
      <c r="L8" s="19"/>
      <c r="M8" s="19"/>
      <c r="N8" s="19"/>
      <c r="O8" s="19"/>
      <c r="P8" s="5"/>
      <c r="Q8" s="5"/>
      <c r="R8" s="5"/>
      <c r="S8" s="5"/>
      <c r="T8" s="5"/>
      <c r="V8" t="s">
        <v>72</v>
      </c>
      <c r="W8">
        <v>2</v>
      </c>
      <c r="X8">
        <v>2</v>
      </c>
      <c r="Z8" s="1"/>
    </row>
    <row r="9" spans="1:26" ht="51.75" x14ac:dyDescent="0.25">
      <c r="A9" s="6">
        <v>10</v>
      </c>
      <c r="B9" s="7"/>
      <c r="C9" s="41" t="s">
        <v>90</v>
      </c>
      <c r="D9" s="7" t="s">
        <v>70</v>
      </c>
      <c r="E9" s="19">
        <v>3.75</v>
      </c>
      <c r="F9" s="19">
        <v>4</v>
      </c>
      <c r="G9" s="43">
        <f t="shared" si="0"/>
        <v>15</v>
      </c>
      <c r="H9" s="20"/>
      <c r="I9" s="20"/>
      <c r="J9" s="11" t="s">
        <v>41</v>
      </c>
      <c r="K9" s="7"/>
      <c r="L9" s="7"/>
      <c r="M9" s="12"/>
      <c r="N9" s="13"/>
      <c r="O9" s="13"/>
      <c r="P9" s="5"/>
      <c r="Q9" s="5"/>
      <c r="R9" s="5"/>
      <c r="S9" s="5"/>
      <c r="T9" s="5"/>
    </row>
    <row r="10" spans="1:26" ht="90" x14ac:dyDescent="0.25">
      <c r="A10" s="6">
        <v>11</v>
      </c>
      <c r="B10" s="7"/>
      <c r="C10" s="41" t="s">
        <v>91</v>
      </c>
      <c r="D10" s="7" t="s">
        <v>102</v>
      </c>
      <c r="E10" s="19">
        <v>3.67</v>
      </c>
      <c r="F10" s="19">
        <v>4.08</v>
      </c>
      <c r="G10" s="43">
        <f t="shared" si="0"/>
        <v>14.973599999999999</v>
      </c>
      <c r="H10" s="20"/>
      <c r="I10" s="20"/>
      <c r="J10" s="11" t="s">
        <v>41</v>
      </c>
      <c r="K10" s="10"/>
      <c r="L10" s="7"/>
      <c r="M10" s="12"/>
      <c r="N10" s="13"/>
      <c r="O10" s="13"/>
      <c r="P10" s="5"/>
      <c r="Q10" s="5"/>
      <c r="R10" s="5"/>
      <c r="S10" s="5"/>
      <c r="T10" s="5"/>
    </row>
    <row r="11" spans="1:26" ht="48" x14ac:dyDescent="0.25">
      <c r="A11" s="6">
        <v>14</v>
      </c>
      <c r="B11" s="7"/>
      <c r="C11" s="41" t="s">
        <v>94</v>
      </c>
      <c r="D11" s="7" t="s">
        <v>102</v>
      </c>
      <c r="E11" s="19">
        <v>3.58</v>
      </c>
      <c r="F11" s="19">
        <v>4.08</v>
      </c>
      <c r="G11" s="43">
        <f t="shared" si="0"/>
        <v>14.606400000000001</v>
      </c>
      <c r="H11" s="20"/>
      <c r="I11" s="20"/>
      <c r="J11" s="15" t="s">
        <v>41</v>
      </c>
      <c r="K11" s="16"/>
      <c r="L11" s="16"/>
      <c r="M11" s="17"/>
      <c r="N11" s="18"/>
      <c r="O11" s="13"/>
      <c r="P11" s="5"/>
      <c r="Q11" s="5"/>
      <c r="R11" s="5"/>
      <c r="S11" s="5"/>
      <c r="T11" s="5"/>
    </row>
    <row r="12" spans="1:26" ht="51.75" x14ac:dyDescent="0.25">
      <c r="A12" s="6">
        <v>16</v>
      </c>
      <c r="B12" s="7"/>
      <c r="C12" s="41" t="s">
        <v>96</v>
      </c>
      <c r="D12" s="7" t="s">
        <v>72</v>
      </c>
      <c r="E12" s="19">
        <v>3.5</v>
      </c>
      <c r="F12" s="19">
        <v>4.08</v>
      </c>
      <c r="G12" s="43">
        <f t="shared" si="0"/>
        <v>14.280000000000001</v>
      </c>
      <c r="H12" s="20"/>
      <c r="I12" s="20"/>
      <c r="J12" s="15" t="s">
        <v>41</v>
      </c>
      <c r="K12" s="14"/>
      <c r="L12" s="16"/>
      <c r="M12" s="16"/>
      <c r="N12" s="18"/>
      <c r="O12" s="18"/>
      <c r="P12" s="5"/>
      <c r="Q12" s="5"/>
      <c r="R12" s="5"/>
      <c r="S12" s="5"/>
      <c r="T12" s="5"/>
      <c r="V12" t="s">
        <v>3</v>
      </c>
      <c r="W12" t="s">
        <v>0</v>
      </c>
      <c r="X12" t="s">
        <v>1</v>
      </c>
      <c r="Y12" t="s">
        <v>103</v>
      </c>
      <c r="Z12" t="s">
        <v>8</v>
      </c>
    </row>
    <row r="13" spans="1:26" ht="48" x14ac:dyDescent="0.25">
      <c r="A13" s="47">
        <v>25</v>
      </c>
      <c r="B13" s="7"/>
      <c r="C13" s="41" t="s">
        <v>108</v>
      </c>
      <c r="D13" s="7" t="s">
        <v>71</v>
      </c>
      <c r="E13" s="19">
        <v>3.33</v>
      </c>
      <c r="F13" s="19">
        <v>4.08</v>
      </c>
      <c r="G13" s="43">
        <f t="shared" si="0"/>
        <v>13.586400000000001</v>
      </c>
      <c r="H13" s="20"/>
      <c r="I13" s="20"/>
      <c r="J13" s="11" t="s">
        <v>41</v>
      </c>
      <c r="K13" s="19"/>
      <c r="L13" s="19"/>
      <c r="M13" s="19"/>
      <c r="N13" s="19"/>
      <c r="O13" s="19"/>
      <c r="P13" s="5"/>
      <c r="Q13" s="5"/>
      <c r="R13" s="5"/>
      <c r="S13" s="5"/>
      <c r="T13" s="5"/>
    </row>
    <row r="14" spans="1:26" ht="48" x14ac:dyDescent="0.25">
      <c r="A14" s="47">
        <v>24</v>
      </c>
      <c r="B14" s="7"/>
      <c r="C14" s="41" t="s">
        <v>107</v>
      </c>
      <c r="D14" s="7" t="s">
        <v>71</v>
      </c>
      <c r="E14" s="19">
        <v>2.75</v>
      </c>
      <c r="F14" s="19">
        <v>4.92</v>
      </c>
      <c r="G14" s="43">
        <f t="shared" si="0"/>
        <v>13.53</v>
      </c>
      <c r="H14" s="20"/>
      <c r="I14" s="20"/>
      <c r="J14" s="11" t="s">
        <v>41</v>
      </c>
      <c r="K14" s="19"/>
      <c r="L14" s="19"/>
      <c r="M14" s="19"/>
      <c r="N14" s="19"/>
      <c r="O14" s="19"/>
      <c r="P14" s="5"/>
      <c r="Q14" s="5"/>
      <c r="R14" s="5"/>
      <c r="S14" s="5"/>
      <c r="T14" s="5"/>
    </row>
    <row r="15" spans="1:26" ht="51.75" x14ac:dyDescent="0.25">
      <c r="A15" s="6">
        <v>17</v>
      </c>
      <c r="B15" s="7"/>
      <c r="C15" s="41" t="s">
        <v>97</v>
      </c>
      <c r="D15" s="7" t="s">
        <v>72</v>
      </c>
      <c r="E15" s="19">
        <v>3.42</v>
      </c>
      <c r="F15" s="19">
        <v>3.75</v>
      </c>
      <c r="G15" s="43">
        <f t="shared" si="0"/>
        <v>12.824999999999999</v>
      </c>
      <c r="H15" s="20"/>
      <c r="I15" s="20"/>
      <c r="J15" s="11" t="s">
        <v>41</v>
      </c>
      <c r="K15" s="7"/>
      <c r="L15" s="7"/>
      <c r="M15" s="12"/>
      <c r="N15" s="12"/>
      <c r="O15" s="13"/>
      <c r="P15" s="5"/>
      <c r="Q15" s="5"/>
      <c r="R15" s="5"/>
      <c r="S15" s="5"/>
      <c r="T15" s="5"/>
      <c r="V15" t="s">
        <v>102</v>
      </c>
      <c r="W15">
        <v>5</v>
      </c>
      <c r="X15">
        <v>5</v>
      </c>
      <c r="Y15" t="s">
        <v>5</v>
      </c>
      <c r="Z15" s="1"/>
    </row>
    <row r="16" spans="1:26" ht="48" x14ac:dyDescent="0.25">
      <c r="A16" s="23">
        <v>19</v>
      </c>
      <c r="B16" s="7"/>
      <c r="C16" s="41" t="s">
        <v>99</v>
      </c>
      <c r="D16" s="7" t="s">
        <v>72</v>
      </c>
      <c r="E16" s="56">
        <v>3.33</v>
      </c>
      <c r="F16" s="56">
        <v>3.83</v>
      </c>
      <c r="G16" s="43">
        <f t="shared" si="0"/>
        <v>12.7539</v>
      </c>
      <c r="H16" s="20"/>
      <c r="I16" s="20"/>
      <c r="J16" s="11" t="s">
        <v>41</v>
      </c>
      <c r="K16" s="19"/>
      <c r="L16" s="19"/>
      <c r="M16" s="19"/>
      <c r="N16" s="19"/>
      <c r="O16" s="19"/>
      <c r="P16" s="5"/>
      <c r="Q16" s="5"/>
      <c r="R16" s="5"/>
      <c r="S16" s="5"/>
      <c r="T16" s="5"/>
      <c r="V16" t="s">
        <v>70</v>
      </c>
      <c r="W16">
        <v>3</v>
      </c>
      <c r="X16">
        <v>3</v>
      </c>
      <c r="Z16" s="1"/>
    </row>
    <row r="17" spans="1:26" ht="64.5" x14ac:dyDescent="0.25">
      <c r="A17" s="6">
        <v>7</v>
      </c>
      <c r="B17" s="7"/>
      <c r="C17" s="41" t="s">
        <v>87</v>
      </c>
      <c r="D17" s="7" t="s">
        <v>70</v>
      </c>
      <c r="E17" s="19">
        <v>3.33</v>
      </c>
      <c r="F17" s="19">
        <v>3.42</v>
      </c>
      <c r="G17" s="43">
        <f t="shared" si="0"/>
        <v>11.3886</v>
      </c>
      <c r="H17" s="20"/>
      <c r="I17" s="20"/>
      <c r="J17" s="11" t="s">
        <v>41</v>
      </c>
      <c r="K17" s="7"/>
      <c r="L17" s="7"/>
      <c r="M17" s="12"/>
      <c r="N17" s="13"/>
      <c r="O17" s="13"/>
      <c r="P17" s="5"/>
      <c r="Q17" s="5"/>
      <c r="R17" s="5"/>
      <c r="S17" s="5"/>
      <c r="T17" s="5"/>
    </row>
    <row r="18" spans="1:26" ht="51.75" x14ac:dyDescent="0.25">
      <c r="A18" s="6">
        <v>12</v>
      </c>
      <c r="B18" s="48"/>
      <c r="C18" s="49" t="s">
        <v>92</v>
      </c>
      <c r="D18" s="48" t="s">
        <v>102</v>
      </c>
      <c r="E18" s="50">
        <v>3.25</v>
      </c>
      <c r="F18" s="50">
        <v>3.42</v>
      </c>
      <c r="G18" s="51">
        <f t="shared" si="0"/>
        <v>11.115</v>
      </c>
      <c r="H18" s="52"/>
      <c r="I18" s="52"/>
      <c r="J18" s="53" t="s">
        <v>41</v>
      </c>
      <c r="K18" s="48"/>
      <c r="L18" s="48"/>
      <c r="M18" s="54"/>
      <c r="N18" s="55"/>
      <c r="O18" s="55"/>
      <c r="P18" s="5"/>
      <c r="Q18" s="5"/>
      <c r="R18" s="5"/>
      <c r="S18" s="5"/>
      <c r="T18" s="5"/>
      <c r="Z18" s="6"/>
    </row>
    <row r="19" spans="1:26" ht="60" x14ac:dyDescent="0.25">
      <c r="A19" s="19">
        <v>3</v>
      </c>
      <c r="B19" s="7"/>
      <c r="C19" s="57" t="s">
        <v>82</v>
      </c>
      <c r="D19" s="7" t="s">
        <v>69</v>
      </c>
      <c r="E19" s="19">
        <v>2.92</v>
      </c>
      <c r="F19" s="19">
        <v>3.75</v>
      </c>
      <c r="G19" s="43">
        <f t="shared" si="0"/>
        <v>10.95</v>
      </c>
      <c r="H19" s="20"/>
      <c r="I19" s="20"/>
      <c r="J19" s="11" t="s">
        <v>41</v>
      </c>
      <c r="K19" s="7"/>
      <c r="L19" s="7"/>
      <c r="M19" s="12"/>
      <c r="N19" s="13"/>
      <c r="O19" s="13"/>
      <c r="P19" s="5"/>
      <c r="Q19" s="5"/>
      <c r="R19" s="5"/>
      <c r="S19" s="5"/>
      <c r="T19" s="5"/>
      <c r="Z19" s="6"/>
    </row>
    <row r="20" spans="1:26" ht="48" x14ac:dyDescent="0.25">
      <c r="A20" s="19">
        <v>13</v>
      </c>
      <c r="B20" s="7"/>
      <c r="C20" s="41" t="s">
        <v>93</v>
      </c>
      <c r="D20" s="7" t="s">
        <v>102</v>
      </c>
      <c r="E20" s="19">
        <v>3.08</v>
      </c>
      <c r="F20" s="19">
        <v>3.33</v>
      </c>
      <c r="G20" s="43">
        <f t="shared" si="0"/>
        <v>10.256400000000001</v>
      </c>
      <c r="H20" s="20"/>
      <c r="I20" s="20"/>
      <c r="J20" s="15" t="s">
        <v>41</v>
      </c>
      <c r="K20" s="7"/>
      <c r="L20" s="7"/>
      <c r="M20" s="17"/>
      <c r="N20" s="18"/>
      <c r="O20" s="13"/>
      <c r="Z20" s="6"/>
    </row>
    <row r="21" spans="1:26" ht="77.25" x14ac:dyDescent="0.25">
      <c r="A21" s="56">
        <v>22</v>
      </c>
      <c r="B21" s="7"/>
      <c r="C21" s="41" t="s">
        <v>105</v>
      </c>
      <c r="D21" s="7" t="s">
        <v>100</v>
      </c>
      <c r="E21" s="19">
        <v>2.92</v>
      </c>
      <c r="F21" s="19">
        <v>3.5</v>
      </c>
      <c r="G21" s="43">
        <f t="shared" si="0"/>
        <v>10.219999999999999</v>
      </c>
      <c r="H21" s="20"/>
      <c r="I21" s="20"/>
      <c r="J21" s="11" t="s">
        <v>41</v>
      </c>
      <c r="K21" s="19"/>
      <c r="L21" s="19"/>
      <c r="M21" s="19"/>
      <c r="N21" s="19"/>
      <c r="O21" s="19"/>
      <c r="V21" t="s">
        <v>75</v>
      </c>
      <c r="Z21" s="1"/>
    </row>
    <row r="22" spans="1:26" ht="48" x14ac:dyDescent="0.25">
      <c r="A22" s="19">
        <v>4</v>
      </c>
      <c r="B22" s="7"/>
      <c r="C22" s="41" t="s">
        <v>83</v>
      </c>
      <c r="D22" s="7" t="s">
        <v>69</v>
      </c>
      <c r="E22" s="19">
        <v>2.83</v>
      </c>
      <c r="F22" s="19">
        <v>3.58</v>
      </c>
      <c r="G22" s="43">
        <f t="shared" si="0"/>
        <v>10.131400000000001</v>
      </c>
      <c r="H22" s="20"/>
      <c r="I22" s="20"/>
      <c r="J22" s="11" t="s">
        <v>41</v>
      </c>
      <c r="K22" s="10"/>
      <c r="L22" s="7"/>
      <c r="M22" s="12"/>
      <c r="N22" s="13"/>
      <c r="O22" s="13"/>
      <c r="Z22" s="6"/>
    </row>
    <row r="23" spans="1:26" ht="51.75" x14ac:dyDescent="0.25">
      <c r="A23" s="19">
        <v>15</v>
      </c>
      <c r="B23" s="7"/>
      <c r="C23" s="41" t="s">
        <v>95</v>
      </c>
      <c r="D23" s="7" t="s">
        <v>72</v>
      </c>
      <c r="E23" s="19">
        <v>3.17</v>
      </c>
      <c r="F23" s="19">
        <v>3.17</v>
      </c>
      <c r="G23" s="43">
        <f t="shared" si="0"/>
        <v>10.0489</v>
      </c>
      <c r="H23" s="20"/>
      <c r="I23" s="20"/>
      <c r="J23" s="11" t="s">
        <v>41</v>
      </c>
      <c r="K23" s="10"/>
      <c r="L23" s="7"/>
      <c r="M23" s="12"/>
      <c r="N23" s="13"/>
      <c r="O23" s="13"/>
      <c r="Z23" s="6"/>
    </row>
    <row r="24" spans="1:26" ht="51.75" x14ac:dyDescent="0.25">
      <c r="A24" s="19">
        <v>6</v>
      </c>
      <c r="B24" s="7"/>
      <c r="C24" s="41" t="s">
        <v>86</v>
      </c>
      <c r="D24" s="7" t="s">
        <v>70</v>
      </c>
      <c r="E24" s="19">
        <v>3.08</v>
      </c>
      <c r="F24" s="19">
        <v>3.25</v>
      </c>
      <c r="G24" s="43">
        <f t="shared" si="0"/>
        <v>10.01</v>
      </c>
      <c r="H24" s="20"/>
      <c r="I24" s="20"/>
      <c r="J24" s="11" t="s">
        <v>41</v>
      </c>
      <c r="K24" s="10"/>
      <c r="L24" s="7"/>
      <c r="M24" s="12"/>
      <c r="N24" s="13"/>
      <c r="O24" s="13"/>
    </row>
    <row r="25" spans="1:26" ht="51.75" x14ac:dyDescent="0.25">
      <c r="A25" s="56">
        <v>26</v>
      </c>
      <c r="B25" s="7"/>
      <c r="C25" s="41" t="s">
        <v>109</v>
      </c>
      <c r="D25" s="7" t="s">
        <v>71</v>
      </c>
      <c r="E25" s="19">
        <v>2.58</v>
      </c>
      <c r="F25" s="19">
        <v>2.83</v>
      </c>
      <c r="G25" s="43">
        <f t="shared" si="0"/>
        <v>7.3014000000000001</v>
      </c>
      <c r="H25" s="20"/>
      <c r="I25" s="20"/>
      <c r="J25" s="11" t="s">
        <v>41</v>
      </c>
      <c r="K25" s="19"/>
      <c r="L25" s="19"/>
      <c r="M25" s="19"/>
      <c r="N25" s="19"/>
      <c r="O25" s="19"/>
    </row>
    <row r="26" spans="1:26" ht="48" x14ac:dyDescent="0.25">
      <c r="A26" s="19">
        <v>2</v>
      </c>
      <c r="B26" s="7"/>
      <c r="C26" s="57" t="s">
        <v>81</v>
      </c>
      <c r="D26" s="7" t="s">
        <v>69</v>
      </c>
      <c r="E26" s="19">
        <v>2.58</v>
      </c>
      <c r="F26" s="19">
        <v>2.75</v>
      </c>
      <c r="G26" s="43">
        <f t="shared" si="0"/>
        <v>7.0950000000000006</v>
      </c>
      <c r="H26" s="20"/>
      <c r="I26" s="20"/>
      <c r="J26" s="11" t="s">
        <v>41</v>
      </c>
      <c r="K26" s="7"/>
      <c r="L26" s="7"/>
      <c r="M26" s="12"/>
      <c r="N26" s="13"/>
      <c r="O26" s="13"/>
    </row>
    <row r="27" spans="1:26" ht="51.75" x14ac:dyDescent="0.25">
      <c r="A27" s="19">
        <v>5</v>
      </c>
      <c r="B27" s="7"/>
      <c r="C27" s="41" t="s">
        <v>84</v>
      </c>
      <c r="D27" s="7" t="s">
        <v>69</v>
      </c>
      <c r="E27" s="19">
        <v>2.83</v>
      </c>
      <c r="F27" s="19">
        <v>2.25</v>
      </c>
      <c r="G27" s="43">
        <f t="shared" si="0"/>
        <v>6.3674999999999997</v>
      </c>
      <c r="H27" s="20"/>
      <c r="I27" s="20"/>
      <c r="J27" s="11" t="s">
        <v>41</v>
      </c>
      <c r="K27" s="10"/>
      <c r="L27" s="7"/>
      <c r="M27" s="12"/>
      <c r="N27" s="13"/>
      <c r="O27" s="13"/>
    </row>
  </sheetData>
  <sortState ref="A2:Z27">
    <sortCondition descending="1" ref="G2:G27"/>
  </sortState>
  <mergeCells count="1">
    <mergeCell ref="J1:K1"/>
  </mergeCells>
  <conditionalFormatting sqref="G1:O1048576">
    <cfRule type="cellIs" dxfId="4" priority="4" operator="equal">
      <formula>1</formula>
    </cfRule>
    <cfRule type="cellIs" dxfId="3" priority="5" operator="equal">
      <formula>2</formula>
    </cfRule>
    <cfRule type="cellIs" dxfId="2" priority="6" operator="equal">
      <formula>3</formula>
    </cfRule>
    <cfRule type="cellIs" dxfId="1" priority="7" operator="equal">
      <formula>4</formula>
    </cfRule>
    <cfRule type="cellIs" dxfId="0" priority="8" operator="equal">
      <formula>5</formula>
    </cfRule>
  </conditionalFormatting>
  <conditionalFormatting sqref="G2:I18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1:G1048576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dataValidations count="2">
    <dataValidation type="list" allowBlank="1" showInputMessage="1" showErrorMessage="1" sqref="R1:S1048576">
      <formula1>$Y$18:$Y$22</formula1>
    </dataValidation>
    <dataValidation type="list" allowBlank="1" showInputMessage="1" showErrorMessage="1" sqref="D1:D1048576">
      <formula1>$V$18:$V$24</formula1>
    </dataValidation>
  </dataValidations>
  <pageMargins left="0.25" right="0.25" top="0.75" bottom="0.75" header="0.3" footer="0.3"/>
  <pageSetup paperSize="1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  <pageSetUpPr fitToPage="1"/>
  </sheetPr>
  <dimension ref="A1:J43"/>
  <sheetViews>
    <sheetView workbookViewId="0">
      <selection activeCell="B13" sqref="B13"/>
    </sheetView>
  </sheetViews>
  <sheetFormatPr defaultRowHeight="15" x14ac:dyDescent="0.25"/>
  <cols>
    <col min="1" max="1" width="11.7109375" style="36" bestFit="1" customWidth="1"/>
    <col min="2" max="2" width="109.42578125" style="1" customWidth="1"/>
    <col min="3" max="3" width="12.28515625" style="4" customWidth="1"/>
    <col min="4" max="4" width="10.140625" customWidth="1"/>
    <col min="5" max="5" width="10.5703125" customWidth="1"/>
  </cols>
  <sheetData>
    <row r="1" spans="1:10" x14ac:dyDescent="0.25">
      <c r="A1" s="38" t="s">
        <v>32</v>
      </c>
      <c r="B1" s="39" t="s">
        <v>56</v>
      </c>
      <c r="C1" s="30"/>
      <c r="D1" s="63" t="s">
        <v>34</v>
      </c>
      <c r="E1" s="64"/>
      <c r="F1" s="64"/>
      <c r="G1" s="64"/>
      <c r="H1" s="64"/>
      <c r="I1" s="64"/>
      <c r="J1" s="64"/>
    </row>
    <row r="2" spans="1:10" ht="14.45" customHeight="1" x14ac:dyDescent="0.25">
      <c r="A2" s="61" t="s">
        <v>65</v>
      </c>
      <c r="B2" s="62"/>
      <c r="C2" s="31"/>
      <c r="D2" s="22">
        <v>5</v>
      </c>
      <c r="E2" s="77" t="s">
        <v>79</v>
      </c>
      <c r="F2" s="77"/>
      <c r="G2" s="77"/>
      <c r="H2" s="77"/>
      <c r="I2" s="77"/>
      <c r="J2" s="77"/>
    </row>
    <row r="3" spans="1:10" x14ac:dyDescent="0.25">
      <c r="A3" s="37">
        <v>5</v>
      </c>
      <c r="B3" s="26" t="s">
        <v>13</v>
      </c>
      <c r="C3" s="31"/>
      <c r="D3" s="22">
        <v>4</v>
      </c>
      <c r="E3" s="77" t="s">
        <v>76</v>
      </c>
      <c r="F3" s="77"/>
      <c r="G3" s="77"/>
      <c r="H3" s="77"/>
      <c r="I3" s="77"/>
      <c r="J3" s="77"/>
    </row>
    <row r="4" spans="1:10" x14ac:dyDescent="0.25">
      <c r="A4" s="37">
        <v>4</v>
      </c>
      <c r="B4" s="26" t="s">
        <v>14</v>
      </c>
      <c r="C4" s="31"/>
      <c r="D4" s="22">
        <v>3</v>
      </c>
      <c r="E4" s="77" t="s">
        <v>77</v>
      </c>
      <c r="F4" s="77"/>
      <c r="G4" s="77"/>
      <c r="H4" s="77"/>
      <c r="I4" s="77"/>
      <c r="J4" s="77"/>
    </row>
    <row r="5" spans="1:10" x14ac:dyDescent="0.25">
      <c r="A5" s="37">
        <v>3</v>
      </c>
      <c r="B5" s="26" t="s">
        <v>15</v>
      </c>
      <c r="C5" s="31"/>
      <c r="D5" s="22">
        <v>2</v>
      </c>
      <c r="E5" s="77" t="s">
        <v>78</v>
      </c>
      <c r="F5" s="77"/>
      <c r="G5" s="77"/>
      <c r="H5" s="77"/>
      <c r="I5" s="77"/>
      <c r="J5" s="77"/>
    </row>
    <row r="6" spans="1:10" x14ac:dyDescent="0.25">
      <c r="A6" s="37">
        <v>2</v>
      </c>
      <c r="B6" s="26" t="s">
        <v>43</v>
      </c>
      <c r="C6" s="31"/>
      <c r="D6" s="22">
        <v>1</v>
      </c>
      <c r="E6" s="77" t="s">
        <v>35</v>
      </c>
      <c r="F6" s="77"/>
      <c r="G6" s="77"/>
      <c r="H6" s="77"/>
      <c r="I6" s="77"/>
      <c r="J6" s="77"/>
    </row>
    <row r="7" spans="1:10" s="6" customFormat="1" x14ac:dyDescent="0.25">
      <c r="A7" s="37">
        <v>1</v>
      </c>
      <c r="B7" s="26" t="s">
        <v>12</v>
      </c>
      <c r="C7" s="31"/>
      <c r="D7" s="3"/>
      <c r="E7" s="3"/>
    </row>
    <row r="8" spans="1:10" x14ac:dyDescent="0.25">
      <c r="C8" s="31"/>
    </row>
    <row r="9" spans="1:10" x14ac:dyDescent="0.25">
      <c r="A9" s="61" t="s">
        <v>33</v>
      </c>
      <c r="B9" s="62"/>
      <c r="C9" s="31"/>
      <c r="D9" s="75" t="s">
        <v>55</v>
      </c>
      <c r="E9" s="76"/>
      <c r="F9" s="76"/>
      <c r="G9" s="76"/>
      <c r="H9" s="76"/>
    </row>
    <row r="10" spans="1:10" x14ac:dyDescent="0.25">
      <c r="A10" s="37">
        <v>5</v>
      </c>
      <c r="B10" s="27" t="s">
        <v>16</v>
      </c>
      <c r="C10" s="31"/>
      <c r="D10" s="29">
        <v>5</v>
      </c>
      <c r="E10" s="78" t="s">
        <v>54</v>
      </c>
      <c r="F10" s="78"/>
      <c r="G10" s="78"/>
      <c r="H10" s="78"/>
    </row>
    <row r="11" spans="1:10" ht="26.25" x14ac:dyDescent="0.25">
      <c r="A11" s="37">
        <v>4</v>
      </c>
      <c r="B11" s="27" t="s">
        <v>17</v>
      </c>
      <c r="C11" s="32"/>
      <c r="D11" s="29">
        <v>4</v>
      </c>
      <c r="E11" s="78" t="s">
        <v>53</v>
      </c>
      <c r="F11" s="78"/>
      <c r="G11" s="78"/>
      <c r="H11" s="78"/>
    </row>
    <row r="12" spans="1:10" x14ac:dyDescent="0.25">
      <c r="A12" s="37">
        <v>3</v>
      </c>
      <c r="B12" s="28" t="s">
        <v>18</v>
      </c>
      <c r="C12" s="32"/>
      <c r="D12" s="29">
        <v>3</v>
      </c>
      <c r="E12" s="78" t="s">
        <v>52</v>
      </c>
      <c r="F12" s="78"/>
      <c r="G12" s="78"/>
      <c r="H12" s="78"/>
    </row>
    <row r="13" spans="1:10" x14ac:dyDescent="0.25">
      <c r="A13" s="37">
        <v>2</v>
      </c>
      <c r="B13" s="28" t="s">
        <v>44</v>
      </c>
      <c r="C13" s="33"/>
      <c r="D13" s="29">
        <v>2</v>
      </c>
      <c r="E13" s="78" t="s">
        <v>51</v>
      </c>
      <c r="F13" s="78"/>
      <c r="G13" s="78"/>
      <c r="H13" s="78"/>
    </row>
    <row r="14" spans="1:10" x14ac:dyDescent="0.25">
      <c r="A14" s="37">
        <v>1</v>
      </c>
      <c r="B14" s="28" t="s">
        <v>19</v>
      </c>
      <c r="C14" s="33"/>
      <c r="D14" s="29">
        <v>1</v>
      </c>
      <c r="E14" s="78" t="s">
        <v>50</v>
      </c>
      <c r="F14" s="78"/>
      <c r="G14" s="78"/>
      <c r="H14" s="78"/>
    </row>
    <row r="15" spans="1:10" x14ac:dyDescent="0.25">
      <c r="B15" s="4"/>
      <c r="C15" s="33"/>
    </row>
    <row r="16" spans="1:10" x14ac:dyDescent="0.25">
      <c r="A16" s="61" t="s">
        <v>4</v>
      </c>
      <c r="B16" s="62"/>
      <c r="C16" s="31"/>
    </row>
    <row r="17" spans="1:10" ht="15.75" thickBot="1" x14ac:dyDescent="0.3">
      <c r="A17" s="37">
        <v>5</v>
      </c>
      <c r="B17" s="26" t="s">
        <v>9</v>
      </c>
      <c r="C17" s="31"/>
    </row>
    <row r="18" spans="1:10" x14ac:dyDescent="0.25">
      <c r="A18" s="37">
        <v>4</v>
      </c>
      <c r="B18" s="26" t="s">
        <v>10</v>
      </c>
      <c r="C18" s="31"/>
      <c r="D18" s="65" t="s">
        <v>49</v>
      </c>
      <c r="E18" s="65"/>
      <c r="F18" s="65"/>
      <c r="G18" s="65"/>
      <c r="H18" s="65"/>
      <c r="I18" s="65"/>
      <c r="J18" s="66"/>
    </row>
    <row r="19" spans="1:10" x14ac:dyDescent="0.25">
      <c r="A19" s="37">
        <v>3</v>
      </c>
      <c r="B19" s="26" t="s">
        <v>11</v>
      </c>
      <c r="C19" s="31"/>
      <c r="D19" s="23"/>
      <c r="E19" s="69" t="s">
        <v>57</v>
      </c>
      <c r="F19" s="70"/>
      <c r="G19" s="70"/>
      <c r="H19" s="70"/>
      <c r="I19" s="70"/>
      <c r="J19" s="71"/>
    </row>
    <row r="20" spans="1:10" x14ac:dyDescent="0.25">
      <c r="A20" s="37">
        <v>2</v>
      </c>
      <c r="B20" s="26" t="s">
        <v>45</v>
      </c>
      <c r="C20" s="31"/>
      <c r="D20" s="23"/>
      <c r="E20" s="72" t="s">
        <v>58</v>
      </c>
      <c r="F20" s="73"/>
      <c r="G20" s="73"/>
      <c r="H20" s="73"/>
      <c r="I20" s="73"/>
      <c r="J20" s="74"/>
    </row>
    <row r="21" spans="1:10" x14ac:dyDescent="0.25">
      <c r="A21" s="37">
        <v>1</v>
      </c>
      <c r="B21" s="26" t="s">
        <v>12</v>
      </c>
      <c r="C21" s="31"/>
      <c r="D21" s="67" t="s">
        <v>59</v>
      </c>
      <c r="E21" s="24"/>
      <c r="F21" s="25" t="s">
        <v>50</v>
      </c>
      <c r="G21" s="25" t="s">
        <v>51</v>
      </c>
      <c r="H21" s="25" t="s">
        <v>52</v>
      </c>
      <c r="I21" s="25" t="s">
        <v>53</v>
      </c>
      <c r="J21" s="25" t="s">
        <v>66</v>
      </c>
    </row>
    <row r="22" spans="1:10" x14ac:dyDescent="0.25">
      <c r="C22" s="31"/>
      <c r="D22" s="67"/>
      <c r="E22" s="25" t="s">
        <v>60</v>
      </c>
      <c r="F22" s="19">
        <f>5*1</f>
        <v>5</v>
      </c>
      <c r="G22" s="19">
        <f>5*2</f>
        <v>10</v>
      </c>
      <c r="H22" s="19">
        <f>5*3</f>
        <v>15</v>
      </c>
      <c r="I22" s="19">
        <f>5*4</f>
        <v>20</v>
      </c>
      <c r="J22" s="19">
        <f>5*5</f>
        <v>25</v>
      </c>
    </row>
    <row r="23" spans="1:10" x14ac:dyDescent="0.25">
      <c r="A23" s="61" t="s">
        <v>64</v>
      </c>
      <c r="B23" s="62"/>
      <c r="C23" s="31"/>
      <c r="D23" s="67"/>
      <c r="E23" s="25" t="s">
        <v>61</v>
      </c>
      <c r="F23" s="19">
        <f>4*1</f>
        <v>4</v>
      </c>
      <c r="G23" s="19">
        <f>4*2</f>
        <v>8</v>
      </c>
      <c r="H23" s="19">
        <f>4*3</f>
        <v>12</v>
      </c>
      <c r="I23" s="19">
        <f>4*4</f>
        <v>16</v>
      </c>
      <c r="J23" s="19">
        <f>4*5</f>
        <v>20</v>
      </c>
    </row>
    <row r="24" spans="1:10" ht="26.25" x14ac:dyDescent="0.25">
      <c r="A24" s="37">
        <v>5</v>
      </c>
      <c r="B24" s="27" t="s">
        <v>20</v>
      </c>
      <c r="C24" s="31"/>
      <c r="D24" s="67"/>
      <c r="E24" s="25" t="s">
        <v>62</v>
      </c>
      <c r="F24" s="19">
        <f>3*1</f>
        <v>3</v>
      </c>
      <c r="G24" s="19">
        <f>3*2</f>
        <v>6</v>
      </c>
      <c r="H24" s="19">
        <f>3*3</f>
        <v>9</v>
      </c>
      <c r="I24" s="19">
        <f>3*4</f>
        <v>12</v>
      </c>
      <c r="J24" s="19">
        <f>3*5</f>
        <v>15</v>
      </c>
    </row>
    <row r="25" spans="1:10" x14ac:dyDescent="0.25">
      <c r="A25" s="37">
        <v>4</v>
      </c>
      <c r="B25" s="27" t="s">
        <v>21</v>
      </c>
      <c r="C25" s="32"/>
      <c r="D25" s="67"/>
      <c r="E25" s="25" t="s">
        <v>63</v>
      </c>
      <c r="F25" s="19">
        <f>2*1</f>
        <v>2</v>
      </c>
      <c r="G25" s="19">
        <f>2*2</f>
        <v>4</v>
      </c>
      <c r="H25" s="19">
        <f>2*3</f>
        <v>6</v>
      </c>
      <c r="I25" s="19">
        <f>2*4</f>
        <v>8</v>
      </c>
      <c r="J25" s="19">
        <f>2*5</f>
        <v>10</v>
      </c>
    </row>
    <row r="26" spans="1:10" ht="15.75" thickBot="1" x14ac:dyDescent="0.3">
      <c r="A26" s="37">
        <v>3</v>
      </c>
      <c r="B26" s="27" t="s">
        <v>22</v>
      </c>
      <c r="C26" s="32"/>
      <c r="D26" s="68"/>
      <c r="E26" s="25" t="s">
        <v>67</v>
      </c>
      <c r="F26" s="19">
        <f>1*1</f>
        <v>1</v>
      </c>
      <c r="G26" s="19">
        <f>1*2</f>
        <v>2</v>
      </c>
      <c r="H26" s="19">
        <f>1*3</f>
        <v>3</v>
      </c>
      <c r="I26" s="19">
        <f>1*4</f>
        <v>4</v>
      </c>
      <c r="J26" s="19">
        <f>1*5</f>
        <v>5</v>
      </c>
    </row>
    <row r="27" spans="1:10" x14ac:dyDescent="0.25">
      <c r="A27" s="37">
        <v>2</v>
      </c>
      <c r="B27" s="27" t="s">
        <v>46</v>
      </c>
      <c r="C27" s="32"/>
    </row>
    <row r="28" spans="1:10" x14ac:dyDescent="0.25">
      <c r="A28" s="37">
        <v>1</v>
      </c>
      <c r="B28" s="28" t="s">
        <v>23</v>
      </c>
      <c r="C28" s="32"/>
    </row>
    <row r="29" spans="1:10" x14ac:dyDescent="0.25">
      <c r="B29" s="3"/>
      <c r="C29" s="33"/>
    </row>
    <row r="30" spans="1:10" x14ac:dyDescent="0.25">
      <c r="A30" s="61" t="s">
        <v>6</v>
      </c>
      <c r="B30" s="62"/>
      <c r="C30" s="33"/>
    </row>
    <row r="31" spans="1:10" x14ac:dyDescent="0.25">
      <c r="A31" s="37">
        <v>5</v>
      </c>
      <c r="B31" s="27" t="s">
        <v>24</v>
      </c>
      <c r="C31" s="31"/>
    </row>
    <row r="32" spans="1:10" x14ac:dyDescent="0.25">
      <c r="A32" s="37">
        <v>4</v>
      </c>
      <c r="B32" s="28" t="s">
        <v>25</v>
      </c>
      <c r="C32" s="32"/>
    </row>
    <row r="33" spans="1:3" x14ac:dyDescent="0.25">
      <c r="A33" s="37">
        <v>3</v>
      </c>
      <c r="B33" s="28" t="s">
        <v>26</v>
      </c>
      <c r="C33" s="33"/>
    </row>
    <row r="34" spans="1:3" x14ac:dyDescent="0.25">
      <c r="A34" s="37">
        <v>2</v>
      </c>
      <c r="B34" s="28" t="s">
        <v>47</v>
      </c>
      <c r="C34" s="33"/>
    </row>
    <row r="35" spans="1:3" x14ac:dyDescent="0.25">
      <c r="A35" s="37">
        <v>1</v>
      </c>
      <c r="B35" s="28" t="s">
        <v>27</v>
      </c>
      <c r="C35" s="33"/>
    </row>
    <row r="36" spans="1:3" x14ac:dyDescent="0.25">
      <c r="B36" s="4"/>
      <c r="C36" s="33"/>
    </row>
    <row r="37" spans="1:3" x14ac:dyDescent="0.25">
      <c r="A37" s="61" t="s">
        <v>7</v>
      </c>
      <c r="B37" s="62"/>
      <c r="C37" s="31"/>
    </row>
    <row r="38" spans="1:3" x14ac:dyDescent="0.25">
      <c r="A38" s="37">
        <v>5</v>
      </c>
      <c r="B38" s="27" t="s">
        <v>28</v>
      </c>
      <c r="C38" s="31"/>
    </row>
    <row r="39" spans="1:3" x14ac:dyDescent="0.25">
      <c r="A39" s="37">
        <v>4</v>
      </c>
      <c r="B39" s="27" t="s">
        <v>29</v>
      </c>
      <c r="C39" s="32"/>
    </row>
    <row r="40" spans="1:3" x14ac:dyDescent="0.25">
      <c r="A40" s="37">
        <v>3</v>
      </c>
      <c r="B40" s="27" t="s">
        <v>30</v>
      </c>
      <c r="C40" s="32"/>
    </row>
    <row r="41" spans="1:3" x14ac:dyDescent="0.25">
      <c r="A41" s="37">
        <v>2</v>
      </c>
      <c r="B41" s="27" t="s">
        <v>31</v>
      </c>
      <c r="C41" s="32"/>
    </row>
    <row r="42" spans="1:3" x14ac:dyDescent="0.25">
      <c r="A42" s="37">
        <v>1</v>
      </c>
      <c r="B42" s="27" t="s">
        <v>48</v>
      </c>
      <c r="C42" s="34"/>
    </row>
    <row r="43" spans="1:3" x14ac:dyDescent="0.25">
      <c r="C43" s="40"/>
    </row>
  </sheetData>
  <mergeCells count="22">
    <mergeCell ref="D1:J1"/>
    <mergeCell ref="D18:J18"/>
    <mergeCell ref="D21:D26"/>
    <mergeCell ref="E19:J19"/>
    <mergeCell ref="E20:J20"/>
    <mergeCell ref="D9:H9"/>
    <mergeCell ref="E2:J2"/>
    <mergeCell ref="E3:J3"/>
    <mergeCell ref="E4:J4"/>
    <mergeCell ref="E5:J5"/>
    <mergeCell ref="E6:J6"/>
    <mergeCell ref="E10:H10"/>
    <mergeCell ref="E11:H11"/>
    <mergeCell ref="E12:H12"/>
    <mergeCell ref="E13:H13"/>
    <mergeCell ref="E14:H14"/>
    <mergeCell ref="A37:B37"/>
    <mergeCell ref="A2:B2"/>
    <mergeCell ref="A9:B9"/>
    <mergeCell ref="A16:B16"/>
    <mergeCell ref="A23:B23"/>
    <mergeCell ref="A30:B30"/>
  </mergeCells>
  <conditionalFormatting sqref="F22:J26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5:G16">
    <cfRule type="iconSet" priority="14">
      <iconSet iconSet="3TrafficLights2">
        <cfvo type="percent" val="0"/>
        <cfvo type="percent" val="33"/>
        <cfvo type="percent" val="67"/>
      </iconSet>
    </cfRule>
  </conditionalFormatting>
  <pageMargins left="0.25" right="0.25" top="0.75" bottom="0.75" header="0.3" footer="0.3"/>
  <pageSetup paperSize="5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Risk Register</vt:lpstr>
      <vt:lpstr>Impact and Severity Scales</vt:lpstr>
      <vt:lpstr>Sheet3</vt:lpstr>
      <vt:lpstr>'Risk Register'!Print_Area</vt:lpstr>
      <vt:lpstr>'Risk Register'!Print_Titles</vt:lpstr>
    </vt:vector>
  </TitlesOfParts>
  <Company>State of Washington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Jelinek, Jean (DES)</dc:creator>
  <cp:lastModifiedBy>McClanahan, Gwen (DES)</cp:lastModifiedBy>
  <cp:lastPrinted>2016-04-06T21:34:08Z</cp:lastPrinted>
  <dcterms:created xsi:type="dcterms:W3CDTF">2015-12-14T18:20:42Z</dcterms:created>
  <dcterms:modified xsi:type="dcterms:W3CDTF">2017-04-11T23:40:07Z</dcterms:modified>
</cp:coreProperties>
</file>